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8300" windowHeight="10080" activeTab="0"/>
  </bookViews>
  <sheets>
    <sheet name="Calculator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<sst xmlns="http://schemas.openxmlformats.org/spreadsheetml/2006/main" count="87" uniqueCount="53">
  <si>
    <t>miles</t>
  </si>
  <si>
    <t>ESTIMATE</t>
  </si>
  <si>
    <t>Averages =</t>
  </si>
  <si>
    <t>START TIME (If Known)=</t>
  </si>
  <si>
    <t>TOTALS=</t>
  </si>
  <si>
    <t>Leg Time</t>
  </si>
  <si>
    <t>(hh:mm) 24hr clock</t>
  </si>
  <si>
    <r>
      <t>1)</t>
    </r>
    <r>
      <rPr>
        <sz val="10"/>
        <rFont val="Arial"/>
        <family val="2"/>
      </rPr>
      <t xml:space="preserve"> Enter minutes per mile </t>
    </r>
    <r>
      <rPr>
        <b/>
        <sz val="10"/>
        <rFont val="Arial"/>
        <family val="2"/>
      </rPr>
      <t>estimate</t>
    </r>
    <r>
      <rPr>
        <sz val="10"/>
        <rFont val="Arial"/>
        <family val="2"/>
      </rPr>
      <t xml:space="preserve"> for each of the 17 stage runners (format:- m:ss)      </t>
    </r>
    <r>
      <rPr>
        <b/>
        <i/>
        <sz val="10"/>
        <color indexed="10"/>
        <rFont val="Arial"/>
        <family val="2"/>
      </rPr>
      <t xml:space="preserve"> Do not enter data into any coloured cells</t>
    </r>
  </si>
  <si>
    <r>
      <t>2)</t>
    </r>
    <r>
      <rPr>
        <sz val="10"/>
        <rFont val="Arial"/>
        <family val="2"/>
      </rPr>
      <t xml:space="preserve"> Enter team </t>
    </r>
    <r>
      <rPr>
        <b/>
        <sz val="10"/>
        <rFont val="Arial"/>
        <family val="2"/>
      </rPr>
      <t>start time if known</t>
    </r>
    <r>
      <rPr>
        <sz val="10"/>
        <rFont val="Arial"/>
        <family val="2"/>
      </rPr>
      <t xml:space="preserve"> to obtain actual changeover times - If </t>
    </r>
    <r>
      <rPr>
        <b/>
        <sz val="10"/>
        <rFont val="Arial"/>
        <family val="2"/>
      </rPr>
      <t>start time unknown</t>
    </r>
    <r>
      <rPr>
        <sz val="10"/>
        <rFont val="Arial"/>
        <family val="2"/>
      </rPr>
      <t xml:space="preserve">, enter 0:00 to obtain accumulated stage times </t>
    </r>
  </si>
  <si>
    <t>Cromer - Mundesley</t>
  </si>
  <si>
    <t>Mundesley - Lessingham</t>
  </si>
  <si>
    <t>Scole - Thetford</t>
  </si>
  <si>
    <t>Thetford - Feltwell</t>
  </si>
  <si>
    <t>From - To</t>
  </si>
  <si>
    <t>Start</t>
  </si>
  <si>
    <t>Finish</t>
  </si>
  <si>
    <t>D.Mkt - Stowbridge</t>
  </si>
  <si>
    <t>Stowbridge - K.Lynn</t>
  </si>
  <si>
    <t>K.Lynn - Hunstanton</t>
  </si>
  <si>
    <t>Hunstanton - Burnham Ov.</t>
  </si>
  <si>
    <t>Burnham Ov. - Wells</t>
  </si>
  <si>
    <t>NOTES (e.g. Runner's Name)</t>
  </si>
  <si>
    <t>(m:ss)</t>
  </si>
  <si>
    <t>LEG</t>
  </si>
  <si>
    <t>Mins/Mile</t>
  </si>
  <si>
    <t>ACCUM/ACTUAL TIME</t>
  </si>
  <si>
    <t>Feltwell - Wissington</t>
  </si>
  <si>
    <t>Wissington - D.Mkt</t>
  </si>
  <si>
    <t>Lessingham - Horsey</t>
  </si>
  <si>
    <t>Wells - Cley</t>
  </si>
  <si>
    <t>Cley - Cromer</t>
  </si>
  <si>
    <t>Earsham - Scole</t>
  </si>
  <si>
    <t>Horsey - Belton</t>
  </si>
  <si>
    <t>Belton - Earsham</t>
  </si>
  <si>
    <t>David Smith</t>
  </si>
  <si>
    <t xml:space="preserve">Peter Brown </t>
  </si>
  <si>
    <t>Mary Green</t>
  </si>
  <si>
    <t>Jenny White</t>
  </si>
  <si>
    <t>Robert Black</t>
  </si>
  <si>
    <t>Gemma Taylor</t>
  </si>
  <si>
    <t>Karen Roberts</t>
  </si>
  <si>
    <t>Jeremy White</t>
  </si>
  <si>
    <t>David Roberts</t>
  </si>
  <si>
    <t>Clive Allen</t>
  </si>
  <si>
    <t>Ian Johnson</t>
  </si>
  <si>
    <t>Chris Cooper</t>
  </si>
  <si>
    <t>Sarah Smith</t>
  </si>
  <si>
    <t>Sharon Cook</t>
  </si>
  <si>
    <t>Rob Chapman</t>
  </si>
  <si>
    <t>Kelly Webb</t>
  </si>
  <si>
    <t>Alan Wells</t>
  </si>
  <si>
    <t>RNR Stage time &amp; Team time Calculator 2019</t>
  </si>
  <si>
    <t>RNR Stage time &amp; Team time Calculator 2020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</si>
</sst>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h:mm"/>
  </numFmts>
  <fonts count="46">
    <font>
      <sz val="10"/>
      <name val="Arial"/>
      <family val="2"/>
    </font>
    <font>
      <sz val="10"/>
      <name val="Times New Roman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20" fontId="0" fillId="0" borderId="10" xfId="0" applyNumberFormat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20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4" fillId="33" borderId="10" xfId="58" applyFont="1" applyFill="1" applyBorder="1" applyAlignment="1">
      <alignment horizontal="center"/>
      <protection/>
    </xf>
    <xf numFmtId="2" fontId="0" fillId="33" borderId="10" xfId="58" applyNumberFormat="1" applyFont="1" applyFill="1" applyBorder="1" applyAlignment="1">
      <alignment horizontal="center"/>
      <protection/>
    </xf>
    <xf numFmtId="174" fontId="0" fillId="0" borderId="10" xfId="0" applyNumberFormat="1" applyBorder="1" applyAlignment="1">
      <alignment horizontal="center"/>
    </xf>
    <xf numFmtId="46" fontId="0" fillId="33" borderId="10" xfId="0" applyNumberFormat="1" applyFont="1" applyFill="1" applyBorder="1" applyAlignment="1">
      <alignment horizontal="center"/>
    </xf>
    <xf numFmtId="46" fontId="4" fillId="33" borderId="10" xfId="0" applyNumberFormat="1" applyFont="1" applyFill="1" applyBorder="1" applyAlignment="1">
      <alignment horizontal="center"/>
    </xf>
    <xf numFmtId="46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46" fontId="4" fillId="34" borderId="10" xfId="0" applyNumberFormat="1" applyFont="1" applyFill="1" applyBorder="1" applyAlignment="1">
      <alignment horizontal="center"/>
    </xf>
    <xf numFmtId="43" fontId="4" fillId="33" borderId="10" xfId="44" applyNumberFormat="1" applyFont="1" applyFill="1" applyBorder="1" applyAlignment="1">
      <alignment horizontal="left"/>
    </xf>
    <xf numFmtId="2" fontId="4" fillId="35" borderId="10" xfId="58" applyNumberFormat="1" applyFont="1" applyFill="1" applyBorder="1" applyAlignment="1">
      <alignment horizontal="center"/>
      <protection/>
    </xf>
    <xf numFmtId="174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2" fontId="0" fillId="35" borderId="10" xfId="58" applyNumberFormat="1" applyFont="1" applyFill="1" applyBorder="1" applyAlignment="1">
      <alignment horizontal="center"/>
      <protection/>
    </xf>
    <xf numFmtId="46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46" fontId="4" fillId="35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2" fontId="11" fillId="33" borderId="10" xfId="58" applyNumberFormat="1" applyFont="1" applyFill="1" applyBorder="1" applyAlignment="1">
      <alignment horizontal="center"/>
      <protection/>
    </xf>
    <xf numFmtId="2" fontId="0" fillId="33" borderId="10" xfId="58" applyNumberFormat="1" applyFont="1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0" fillId="36" borderId="10" xfId="0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125" zoomScaleNormal="125" workbookViewId="0" topLeftCell="A1">
      <pane ySplit="8" topLeftCell="BM9" activePane="bottomLeft" state="frozen"/>
      <selection pane="topLeft" activeCell="A1" sqref="A1"/>
      <selection pane="bottomLeft" activeCell="A2" sqref="A2:J2"/>
    </sheetView>
  </sheetViews>
  <sheetFormatPr defaultColWidth="8.8515625" defaultRowHeight="12.75"/>
  <cols>
    <col min="1" max="1" width="23.28125" style="0" customWidth="1"/>
    <col min="2" max="2" width="10.28125" style="0" customWidth="1"/>
    <col min="3" max="3" width="5.7109375" style="2" customWidth="1"/>
    <col min="4" max="4" width="7.140625" style="2" customWidth="1"/>
    <col min="5" max="5" width="9.421875" style="2" customWidth="1"/>
    <col min="6" max="6" width="10.421875" style="2" customWidth="1"/>
    <col min="7" max="7" width="11.00390625" style="1" customWidth="1"/>
    <col min="8" max="8" width="9.421875" style="1" hidden="1" customWidth="1"/>
    <col min="9" max="9" width="27.421875" style="0" customWidth="1"/>
  </cols>
  <sheetData>
    <row r="1" spans="1:10" ht="21.75" customHeight="1">
      <c r="A1" s="44" t="s">
        <v>52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8" customHeight="1">
      <c r="A2" s="46" t="s">
        <v>7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8" customHeight="1">
      <c r="A3" s="46" t="s">
        <v>8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8" customHeight="1">
      <c r="A4" s="5"/>
      <c r="B4" s="42" t="s">
        <v>3</v>
      </c>
      <c r="C4" s="43"/>
      <c r="D4" s="43"/>
      <c r="E4" s="8"/>
      <c r="F4" s="41" t="s">
        <v>6</v>
      </c>
      <c r="G4" s="40"/>
      <c r="H4" s="40"/>
      <c r="I4" s="40"/>
      <c r="J4" s="5"/>
    </row>
    <row r="5" spans="1:10" ht="18" customHeight="1">
      <c r="A5" s="5"/>
      <c r="B5" s="6"/>
      <c r="C5" s="7"/>
      <c r="D5" s="7"/>
      <c r="E5" s="11"/>
      <c r="F5" s="9"/>
      <c r="G5" s="7"/>
      <c r="H5" s="7"/>
      <c r="I5" s="7"/>
      <c r="J5" s="5"/>
    </row>
    <row r="6" spans="1:10" ht="18" customHeight="1">
      <c r="A6" s="5"/>
      <c r="B6" s="6" t="s">
        <v>1</v>
      </c>
      <c r="C6" s="7"/>
      <c r="D6" s="7"/>
      <c r="E6" s="11"/>
      <c r="F6" s="11"/>
      <c r="G6" s="12"/>
      <c r="H6" s="12"/>
      <c r="I6" s="13"/>
      <c r="J6" s="5"/>
    </row>
    <row r="7" spans="1:10" ht="18" customHeight="1">
      <c r="A7" s="5"/>
      <c r="B7" s="14" t="s">
        <v>24</v>
      </c>
      <c r="C7" s="4"/>
      <c r="D7" s="4"/>
      <c r="E7" s="4"/>
      <c r="F7" s="39" t="s">
        <v>25</v>
      </c>
      <c r="G7" s="40"/>
      <c r="H7" s="14"/>
      <c r="I7" s="15"/>
      <c r="J7" s="5"/>
    </row>
    <row r="8" spans="1:10" ht="18" customHeight="1">
      <c r="A8" s="16" t="s">
        <v>13</v>
      </c>
      <c r="B8" s="34" t="s">
        <v>22</v>
      </c>
      <c r="C8" s="14" t="s">
        <v>23</v>
      </c>
      <c r="D8" s="16" t="s">
        <v>0</v>
      </c>
      <c r="E8" s="14" t="s">
        <v>5</v>
      </c>
      <c r="F8" s="14" t="s">
        <v>14</v>
      </c>
      <c r="G8" s="14" t="s">
        <v>15</v>
      </c>
      <c r="H8" s="12"/>
      <c r="I8" s="14" t="s">
        <v>21</v>
      </c>
      <c r="J8" s="5"/>
    </row>
    <row r="9" spans="1:10" ht="18" customHeight="1">
      <c r="A9" s="17" t="s">
        <v>18</v>
      </c>
      <c r="B9" s="18"/>
      <c r="C9" s="14">
        <v>1</v>
      </c>
      <c r="D9" s="17">
        <v>16.32</v>
      </c>
      <c r="E9" s="19">
        <f>D9*B9/60</f>
        <v>0</v>
      </c>
      <c r="F9" s="20">
        <f>E4</f>
        <v>0</v>
      </c>
      <c r="G9" s="20">
        <f>E9+$E$4</f>
        <v>0</v>
      </c>
      <c r="H9" s="21">
        <f>$E$4+E9</f>
        <v>0</v>
      </c>
      <c r="I9" s="22"/>
      <c r="J9" s="10"/>
    </row>
    <row r="10" spans="1:10" ht="18" customHeight="1">
      <c r="A10" s="17" t="s">
        <v>19</v>
      </c>
      <c r="B10" s="18"/>
      <c r="C10" s="14">
        <v>2</v>
      </c>
      <c r="D10" s="17">
        <v>13.75</v>
      </c>
      <c r="E10" s="19">
        <f aca="true" t="shared" si="0" ref="E10:E25">D10*B10/60</f>
        <v>0</v>
      </c>
      <c r="F10" s="20">
        <f>G9</f>
        <v>0</v>
      </c>
      <c r="G10" s="20">
        <f>IF(AND($E$4&gt;0,H10&gt;1),$E$4+SUM($E$9:E10)-1,$E$4+SUM($E$9:E10))</f>
        <v>0</v>
      </c>
      <c r="H10" s="21">
        <f>$E$4+SUM($E$9:E10)</f>
        <v>0</v>
      </c>
      <c r="I10" s="22"/>
      <c r="J10" s="10"/>
    </row>
    <row r="11" spans="1:10" ht="18" customHeight="1">
      <c r="A11" s="17" t="s">
        <v>20</v>
      </c>
      <c r="B11" s="18"/>
      <c r="C11" s="14">
        <v>3</v>
      </c>
      <c r="D11" s="17">
        <v>5.76</v>
      </c>
      <c r="E11" s="19">
        <f t="shared" si="0"/>
        <v>0</v>
      </c>
      <c r="F11" s="20">
        <f aca="true" t="shared" si="1" ref="F11:F25">G10</f>
        <v>0</v>
      </c>
      <c r="G11" s="20">
        <f>IF(AND($E$4&gt;0,H11&gt;1),$E$4+SUM($E$9:E11)-1,$E$4+SUM($E$9:E11))</f>
        <v>0</v>
      </c>
      <c r="H11" s="21">
        <f>$E$4+SUM($E$9:E11)</f>
        <v>0</v>
      </c>
      <c r="I11" s="22"/>
      <c r="J11" s="10"/>
    </row>
    <row r="12" spans="1:10" ht="18" customHeight="1">
      <c r="A12" s="17" t="s">
        <v>29</v>
      </c>
      <c r="B12" s="18"/>
      <c r="C12" s="14">
        <v>4</v>
      </c>
      <c r="D12" s="17">
        <v>11.14</v>
      </c>
      <c r="E12" s="19">
        <f t="shared" si="0"/>
        <v>0</v>
      </c>
      <c r="F12" s="20">
        <f t="shared" si="1"/>
        <v>0</v>
      </c>
      <c r="G12" s="20">
        <f>IF(AND($E$4&gt;0,H12&gt;1),$E$4+SUM($E$9:E12)-1,$E$4+SUM($E$9:E12))</f>
        <v>0</v>
      </c>
      <c r="H12" s="21">
        <f>$E$4+SUM($E$9:E12)</f>
        <v>0</v>
      </c>
      <c r="I12" s="22"/>
      <c r="J12" s="10"/>
    </row>
    <row r="13" spans="1:10" ht="18" customHeight="1">
      <c r="A13" s="17" t="s">
        <v>30</v>
      </c>
      <c r="B13" s="18"/>
      <c r="C13" s="14">
        <v>5</v>
      </c>
      <c r="D13" s="17">
        <v>10.81</v>
      </c>
      <c r="E13" s="19">
        <f t="shared" si="0"/>
        <v>0</v>
      </c>
      <c r="F13" s="20">
        <f t="shared" si="1"/>
        <v>0</v>
      </c>
      <c r="G13" s="20">
        <f>IF(AND($E$4&gt;0,H13&gt;1),$E$4+SUM($E$9:E13)-1,$E$4+SUM($E$9:E13))</f>
        <v>0</v>
      </c>
      <c r="H13" s="21">
        <f>$E$4+SUM($E$9:E13)</f>
        <v>0</v>
      </c>
      <c r="I13" s="22"/>
      <c r="J13" s="10"/>
    </row>
    <row r="14" spans="1:10" ht="18" customHeight="1">
      <c r="A14" s="17" t="s">
        <v>9</v>
      </c>
      <c r="B14" s="18"/>
      <c r="C14" s="14">
        <v>6</v>
      </c>
      <c r="D14" s="17">
        <v>7.9</v>
      </c>
      <c r="E14" s="19">
        <f t="shared" si="0"/>
        <v>0</v>
      </c>
      <c r="F14" s="20">
        <f t="shared" si="1"/>
        <v>0</v>
      </c>
      <c r="G14" s="20">
        <f>IF(AND($E$4&gt;0,H14&gt;1),$E$4+SUM($E$9:E14)-1,$E$4+SUM($E$9:E14))</f>
        <v>0</v>
      </c>
      <c r="H14" s="21">
        <f>$E$4+SUM($E$9:E14)</f>
        <v>0</v>
      </c>
      <c r="I14" s="22"/>
      <c r="J14" s="10"/>
    </row>
    <row r="15" spans="1:10" ht="18" customHeight="1">
      <c r="A15" s="17" t="s">
        <v>10</v>
      </c>
      <c r="B15" s="18"/>
      <c r="C15" s="14">
        <v>7</v>
      </c>
      <c r="D15" s="17">
        <v>9.24</v>
      </c>
      <c r="E15" s="19">
        <f t="shared" si="0"/>
        <v>0</v>
      </c>
      <c r="F15" s="20">
        <f t="shared" si="1"/>
        <v>0</v>
      </c>
      <c r="G15" s="20">
        <f>IF(AND($E$4&gt;0,H15&gt;1),$E$4+SUM($E$9:E15)-1,$E$4+SUM($E$9:E15))</f>
        <v>0</v>
      </c>
      <c r="H15" s="21">
        <f>$E$4+SUM($E$9:E15)</f>
        <v>0</v>
      </c>
      <c r="I15" s="22"/>
      <c r="J15" s="10"/>
    </row>
    <row r="16" spans="1:10" ht="18" customHeight="1">
      <c r="A16" s="17" t="s">
        <v>28</v>
      </c>
      <c r="B16" s="18"/>
      <c r="C16" s="14">
        <v>8</v>
      </c>
      <c r="D16" s="17">
        <v>7.52</v>
      </c>
      <c r="E16" s="19">
        <f t="shared" si="0"/>
        <v>0</v>
      </c>
      <c r="F16" s="20">
        <f t="shared" si="1"/>
        <v>0</v>
      </c>
      <c r="G16" s="20">
        <f>IF(AND($E$4&gt;0,H16&gt;1),$E$4+SUM($E$9:E16)-1,$E$4+SUM($E$9:E16))</f>
        <v>0</v>
      </c>
      <c r="H16" s="21">
        <f>$E$4+SUM($E$9:E16)</f>
        <v>0</v>
      </c>
      <c r="I16" s="22"/>
      <c r="J16" s="10"/>
    </row>
    <row r="17" spans="1:10" ht="18" customHeight="1">
      <c r="A17" s="37" t="s">
        <v>32</v>
      </c>
      <c r="B17" s="18"/>
      <c r="C17" s="38">
        <v>9</v>
      </c>
      <c r="D17" s="17">
        <v>16.6</v>
      </c>
      <c r="E17" s="19">
        <f t="shared" si="0"/>
        <v>0</v>
      </c>
      <c r="F17" s="20">
        <f t="shared" si="1"/>
        <v>0</v>
      </c>
      <c r="G17" s="20">
        <f>IF(AND($E$4&gt;0,H17&gt;1),$E$4+SUM($E$9:E17)-1,$E$4+SUM($E$9:E17))</f>
        <v>0</v>
      </c>
      <c r="H17" s="21">
        <f>$E$4+SUM($E$9:E17)</f>
        <v>0</v>
      </c>
      <c r="I17" s="35"/>
      <c r="J17" s="10"/>
    </row>
    <row r="18" spans="1:10" ht="18" customHeight="1">
      <c r="A18" s="37" t="s">
        <v>33</v>
      </c>
      <c r="B18" s="18"/>
      <c r="C18" s="14">
        <v>10</v>
      </c>
      <c r="D18" s="36">
        <v>18.13</v>
      </c>
      <c r="E18" s="19">
        <f t="shared" si="0"/>
        <v>0</v>
      </c>
      <c r="F18" s="20">
        <f t="shared" si="1"/>
        <v>0</v>
      </c>
      <c r="G18" s="20">
        <f>IF(AND($E$4&gt;0,H18&gt;1),$E$4+SUM($E$9:E18)-1,$E$4+SUM($E$9:E18))</f>
        <v>0</v>
      </c>
      <c r="H18" s="21">
        <f>$E$4+SUM($E$9:E18)</f>
        <v>0</v>
      </c>
      <c r="I18" s="35"/>
      <c r="J18" s="10"/>
    </row>
    <row r="19" spans="1:10" ht="18" customHeight="1">
      <c r="A19" s="17" t="s">
        <v>31</v>
      </c>
      <c r="B19" s="18"/>
      <c r="C19" s="14">
        <v>11</v>
      </c>
      <c r="D19" s="36">
        <v>12.45</v>
      </c>
      <c r="E19" s="19">
        <f t="shared" si="0"/>
        <v>0</v>
      </c>
      <c r="F19" s="20">
        <f t="shared" si="1"/>
        <v>0</v>
      </c>
      <c r="G19" s="20">
        <f>IF(AND($E$4&gt;0,H19&gt;1),$E$4+SUM($E$9:E19)-1,$E$4+SUM($E$9:E19))</f>
        <v>0</v>
      </c>
      <c r="H19" s="21">
        <f>$E$4+SUM($E$9:E19)</f>
        <v>0</v>
      </c>
      <c r="I19" s="35"/>
      <c r="J19" s="10"/>
    </row>
    <row r="20" spans="1:10" ht="18" customHeight="1">
      <c r="A20" s="17" t="s">
        <v>11</v>
      </c>
      <c r="B20" s="18"/>
      <c r="C20" s="14">
        <v>12</v>
      </c>
      <c r="D20" s="17">
        <v>19.67</v>
      </c>
      <c r="E20" s="19">
        <f t="shared" si="0"/>
        <v>0</v>
      </c>
      <c r="F20" s="20">
        <f t="shared" si="1"/>
        <v>0</v>
      </c>
      <c r="G20" s="20">
        <f>IF(AND($E$4&gt;0,H20&gt;1),$E$4+SUM($E$9:E20)-1,$E$4+SUM($E$9:E20))</f>
        <v>0</v>
      </c>
      <c r="H20" s="21">
        <f>$E$4+SUM($E$9:E20)</f>
        <v>0</v>
      </c>
      <c r="I20" s="22"/>
      <c r="J20" s="10"/>
    </row>
    <row r="21" spans="1:10" ht="18" customHeight="1">
      <c r="A21" s="17" t="s">
        <v>12</v>
      </c>
      <c r="B21" s="18"/>
      <c r="C21" s="14">
        <v>13</v>
      </c>
      <c r="D21" s="17">
        <v>13.25</v>
      </c>
      <c r="E21" s="19">
        <f t="shared" si="0"/>
        <v>0</v>
      </c>
      <c r="F21" s="20">
        <f t="shared" si="1"/>
        <v>0</v>
      </c>
      <c r="G21" s="20">
        <f>IF(AND($E$4&gt;0,H21&gt;1),$E$4+SUM($E$9:E21)-1,$E$4+SUM($E$9:E21))</f>
        <v>0</v>
      </c>
      <c r="H21" s="21">
        <f>$E$4+SUM($E$9:E21)</f>
        <v>0</v>
      </c>
      <c r="I21" s="22"/>
      <c r="J21" s="10"/>
    </row>
    <row r="22" spans="1:10" ht="18" customHeight="1">
      <c r="A22" s="17" t="s">
        <v>26</v>
      </c>
      <c r="B22" s="18"/>
      <c r="C22" s="14">
        <v>14</v>
      </c>
      <c r="D22" s="17">
        <v>7.27</v>
      </c>
      <c r="E22" s="19">
        <f t="shared" si="0"/>
        <v>0</v>
      </c>
      <c r="F22" s="20">
        <f t="shared" si="1"/>
        <v>0</v>
      </c>
      <c r="G22" s="20">
        <f>IF(AND($E$4&gt;0,H22&gt;1),$E$4+SUM($E$9:E22)-1,$E$4+SUM($E$9:E22))</f>
        <v>0</v>
      </c>
      <c r="H22" s="21">
        <f>$E$4+SUM($E$9:E22)</f>
        <v>0</v>
      </c>
      <c r="I22" s="22"/>
      <c r="J22" s="10"/>
    </row>
    <row r="23" spans="1:10" ht="18" customHeight="1">
      <c r="A23" s="17" t="s">
        <v>27</v>
      </c>
      <c r="B23" s="18"/>
      <c r="C23" s="14">
        <v>15</v>
      </c>
      <c r="D23" s="17">
        <v>10.59</v>
      </c>
      <c r="E23" s="19">
        <f t="shared" si="0"/>
        <v>0</v>
      </c>
      <c r="F23" s="20">
        <f t="shared" si="1"/>
        <v>0</v>
      </c>
      <c r="G23" s="20">
        <f>IF(AND($E$4&gt;0,H23&gt;1),$E$4+SUM($E$9:E23)-1,$E$4+SUM($E$9:E23))</f>
        <v>0</v>
      </c>
      <c r="H23" s="21">
        <f>$E$4+SUM($E$9:E23)</f>
        <v>0</v>
      </c>
      <c r="I23" s="22"/>
      <c r="J23" s="10"/>
    </row>
    <row r="24" spans="1:10" ht="18" customHeight="1">
      <c r="A24" s="17" t="s">
        <v>16</v>
      </c>
      <c r="B24" s="18"/>
      <c r="C24" s="14">
        <v>16</v>
      </c>
      <c r="D24" s="17">
        <v>5.49</v>
      </c>
      <c r="E24" s="19">
        <f t="shared" si="0"/>
        <v>0</v>
      </c>
      <c r="F24" s="20">
        <f t="shared" si="1"/>
        <v>0</v>
      </c>
      <c r="G24" s="20">
        <f>IF(AND($E$4&gt;0,H24&gt;1),$E$4+SUM($E$9:E24)-1,$E$4+SUM($E$9:E24))</f>
        <v>0</v>
      </c>
      <c r="H24" s="21">
        <f>$E$4+SUM($E$9:E24)</f>
        <v>0</v>
      </c>
      <c r="I24" s="22"/>
      <c r="J24" s="10"/>
    </row>
    <row r="25" spans="1:10" ht="18" customHeight="1">
      <c r="A25" s="17" t="s">
        <v>17</v>
      </c>
      <c r="B25" s="18"/>
      <c r="C25" s="14">
        <v>17</v>
      </c>
      <c r="D25" s="17">
        <v>11.73</v>
      </c>
      <c r="E25" s="19">
        <f t="shared" si="0"/>
        <v>0</v>
      </c>
      <c r="F25" s="20">
        <f t="shared" si="1"/>
        <v>0</v>
      </c>
      <c r="G25" s="23">
        <f>IF(AND($E$4&gt;0,H25&gt;1),$E$4+SUM($E$9:E25)-1,$E$4+SUM($E$9:E25))</f>
        <v>0</v>
      </c>
      <c r="H25" s="21">
        <f>$E$4+SUM($E$9:E25)</f>
        <v>0</v>
      </c>
      <c r="I25" s="22"/>
      <c r="J25" s="10"/>
    </row>
    <row r="26" spans="1:10" ht="18" customHeight="1">
      <c r="A26" s="24"/>
      <c r="B26" s="12"/>
      <c r="C26" s="4"/>
      <c r="D26" s="24"/>
      <c r="E26" s="4"/>
      <c r="F26" s="4"/>
      <c r="G26" s="12"/>
      <c r="H26" s="12"/>
      <c r="I26" s="22"/>
      <c r="J26" s="10"/>
    </row>
    <row r="27" spans="1:10" s="3" customFormat="1" ht="18" customHeight="1">
      <c r="A27" s="25" t="s">
        <v>2</v>
      </c>
      <c r="B27" s="26" t="e">
        <f>AVERAGE(B9:B25)</f>
        <v>#DIV/0!</v>
      </c>
      <c r="C27" s="27"/>
      <c r="D27" s="28">
        <f>AVERAGE(D9:D25)</f>
        <v>11.62470588235294</v>
      </c>
      <c r="E27" s="29">
        <f>AVERAGE(E9:E25)</f>
        <v>0</v>
      </c>
      <c r="F27" s="29"/>
      <c r="G27" s="30"/>
      <c r="H27" s="30"/>
      <c r="I27" s="5"/>
      <c r="J27" s="5"/>
    </row>
    <row r="28" spans="1:10" s="3" customFormat="1" ht="18" customHeight="1">
      <c r="A28" s="31" t="s">
        <v>4</v>
      </c>
      <c r="B28" s="30"/>
      <c r="C28" s="27"/>
      <c r="D28" s="32">
        <f>SUM(D9:D25)</f>
        <v>197.61999999999998</v>
      </c>
      <c r="E28" s="23">
        <f>SUM(E9:E25)</f>
        <v>0</v>
      </c>
      <c r="F28" s="33"/>
      <c r="G28" s="30"/>
      <c r="H28" s="30"/>
      <c r="I28" s="5"/>
      <c r="J28" s="5"/>
    </row>
    <row r="29" ht="12">
      <c r="B29" s="1"/>
    </row>
  </sheetData>
  <sheetProtection/>
  <mergeCells count="6">
    <mergeCell ref="F7:G7"/>
    <mergeCell ref="F4:I4"/>
    <mergeCell ref="B4:D4"/>
    <mergeCell ref="A1:J1"/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125" zoomScaleNormal="125" workbookViewId="0" topLeftCell="A1">
      <pane ySplit="8" topLeftCell="BM9" activePane="bottomLeft" state="frozen"/>
      <selection pane="topLeft" activeCell="A1" sqref="A1"/>
      <selection pane="bottomLeft" activeCell="A1" sqref="A1:J1"/>
    </sheetView>
  </sheetViews>
  <sheetFormatPr defaultColWidth="8.8515625" defaultRowHeight="12.75"/>
  <cols>
    <col min="1" max="1" width="23.28125" style="0" customWidth="1"/>
    <col min="2" max="2" width="10.28125" style="0" customWidth="1"/>
    <col min="3" max="3" width="5.7109375" style="2" customWidth="1"/>
    <col min="4" max="4" width="7.140625" style="2" customWidth="1"/>
    <col min="5" max="5" width="9.421875" style="2" customWidth="1"/>
    <col min="6" max="6" width="10.421875" style="2" customWidth="1"/>
    <col min="7" max="7" width="11.00390625" style="1" customWidth="1"/>
    <col min="8" max="8" width="9.421875" style="1" hidden="1" customWidth="1"/>
    <col min="9" max="9" width="27.421875" style="0" customWidth="1"/>
  </cols>
  <sheetData>
    <row r="1" spans="1:10" ht="16.5">
      <c r="A1" s="44" t="s">
        <v>51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2">
      <c r="A2" s="46" t="s">
        <v>7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2">
      <c r="A3" s="46" t="s">
        <v>8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2">
      <c r="A4" s="5"/>
      <c r="B4" s="42" t="s">
        <v>3</v>
      </c>
      <c r="C4" s="43"/>
      <c r="D4" s="43"/>
      <c r="E4" s="8">
        <v>0.3958333333333333</v>
      </c>
      <c r="F4" s="41" t="s">
        <v>6</v>
      </c>
      <c r="G4" s="40"/>
      <c r="H4" s="40"/>
      <c r="I4" s="40"/>
      <c r="J4" s="5"/>
    </row>
    <row r="5" spans="1:10" ht="12">
      <c r="A5" s="5"/>
      <c r="B5" s="6"/>
      <c r="C5" s="7"/>
      <c r="D5" s="7"/>
      <c r="E5" s="11"/>
      <c r="F5" s="9"/>
      <c r="G5" s="7"/>
      <c r="H5" s="7"/>
      <c r="I5" s="7"/>
      <c r="J5" s="5"/>
    </row>
    <row r="6" spans="1:10" ht="12">
      <c r="A6" s="5"/>
      <c r="B6" s="6" t="s">
        <v>1</v>
      </c>
      <c r="C6" s="7"/>
      <c r="D6" s="7"/>
      <c r="E6" s="11"/>
      <c r="F6" s="11"/>
      <c r="G6" s="12"/>
      <c r="H6" s="12"/>
      <c r="I6" s="13"/>
      <c r="J6" s="5"/>
    </row>
    <row r="7" spans="1:10" ht="12">
      <c r="A7" s="5"/>
      <c r="B7" s="14" t="s">
        <v>24</v>
      </c>
      <c r="C7" s="4"/>
      <c r="D7" s="4"/>
      <c r="E7" s="4"/>
      <c r="F7" s="39" t="s">
        <v>25</v>
      </c>
      <c r="G7" s="40"/>
      <c r="H7" s="14"/>
      <c r="I7" s="15"/>
      <c r="J7" s="5"/>
    </row>
    <row r="8" spans="1:10" ht="12">
      <c r="A8" s="16" t="s">
        <v>13</v>
      </c>
      <c r="B8" s="34" t="s">
        <v>22</v>
      </c>
      <c r="C8" s="14" t="s">
        <v>23</v>
      </c>
      <c r="D8" s="16" t="s">
        <v>0</v>
      </c>
      <c r="E8" s="14" t="s">
        <v>5</v>
      </c>
      <c r="F8" s="14" t="s">
        <v>14</v>
      </c>
      <c r="G8" s="14" t="s">
        <v>15</v>
      </c>
      <c r="H8" s="12"/>
      <c r="I8" s="14" t="s">
        <v>21</v>
      </c>
      <c r="J8" s="5"/>
    </row>
    <row r="9" spans="1:10" ht="12">
      <c r="A9" s="17" t="s">
        <v>18</v>
      </c>
      <c r="B9" s="18">
        <v>0.3229166666666667</v>
      </c>
      <c r="C9" s="14">
        <v>1</v>
      </c>
      <c r="D9" s="17">
        <v>16.9</v>
      </c>
      <c r="E9" s="19">
        <f>D9*B9/60</f>
        <v>0.0909548611111111</v>
      </c>
      <c r="F9" s="20">
        <f>E4</f>
        <v>0.3958333333333333</v>
      </c>
      <c r="G9" s="20">
        <f>E9+$E$4</f>
        <v>0.48678819444444443</v>
      </c>
      <c r="H9" s="21">
        <f>$E$4+E9</f>
        <v>0.48678819444444443</v>
      </c>
      <c r="I9" s="22" t="s">
        <v>34</v>
      </c>
      <c r="J9" s="10"/>
    </row>
    <row r="10" spans="1:10" ht="12">
      <c r="A10" s="17" t="s">
        <v>19</v>
      </c>
      <c r="B10" s="18">
        <v>0.2916666666666667</v>
      </c>
      <c r="C10" s="14">
        <v>2</v>
      </c>
      <c r="D10" s="17">
        <v>13.75</v>
      </c>
      <c r="E10" s="19">
        <f aca="true" t="shared" si="0" ref="E10:E25">D10*B10/60</f>
        <v>0.06684027777777778</v>
      </c>
      <c r="F10" s="20">
        <f>G9</f>
        <v>0.48678819444444443</v>
      </c>
      <c r="G10" s="20">
        <f>IF(AND($E$4&gt;0,H10&gt;1),$E$4+SUM($E$9:E10)-1,$E$4+SUM($E$9:E10))</f>
        <v>0.5536284722222222</v>
      </c>
      <c r="H10" s="21">
        <f>$E$4+SUM($E$9:E10)</f>
        <v>0.5536284722222222</v>
      </c>
      <c r="I10" s="22" t="s">
        <v>35</v>
      </c>
      <c r="J10" s="10"/>
    </row>
    <row r="11" spans="1:10" ht="12">
      <c r="A11" s="17" t="s">
        <v>20</v>
      </c>
      <c r="B11" s="18">
        <v>0.2743055555555555</v>
      </c>
      <c r="C11" s="14">
        <v>3</v>
      </c>
      <c r="D11" s="17">
        <v>5.76</v>
      </c>
      <c r="E11" s="19">
        <f t="shared" si="0"/>
        <v>0.02633333333333333</v>
      </c>
      <c r="F11" s="20">
        <f aca="true" t="shared" si="1" ref="F11:F25">G10</f>
        <v>0.5536284722222222</v>
      </c>
      <c r="G11" s="20">
        <f>IF(AND($E$4&gt;0,H11&gt;1),$E$4+SUM($E$9:E11)-1,$E$4+SUM($E$9:E11))</f>
        <v>0.5799618055555555</v>
      </c>
      <c r="H11" s="21">
        <f>$E$4+SUM($E$9:E11)</f>
        <v>0.5799618055555555</v>
      </c>
      <c r="I11" s="22" t="s">
        <v>36</v>
      </c>
      <c r="J11" s="10"/>
    </row>
    <row r="12" spans="1:10" ht="12">
      <c r="A12" s="17" t="s">
        <v>29</v>
      </c>
      <c r="B12" s="18">
        <v>0.2534722222222222</v>
      </c>
      <c r="C12" s="14">
        <v>4</v>
      </c>
      <c r="D12" s="17">
        <v>11.14</v>
      </c>
      <c r="E12" s="19">
        <f t="shared" si="0"/>
        <v>0.0470613425925926</v>
      </c>
      <c r="F12" s="20">
        <f t="shared" si="1"/>
        <v>0.5799618055555555</v>
      </c>
      <c r="G12" s="20">
        <f>IF(AND($E$4&gt;0,H12&gt;1),$E$4+SUM($E$9:E12)-1,$E$4+SUM($E$9:E12))</f>
        <v>0.6270231481481481</v>
      </c>
      <c r="H12" s="21">
        <f>$E$4+SUM($E$9:E12)</f>
        <v>0.6270231481481481</v>
      </c>
      <c r="I12" s="22" t="s">
        <v>37</v>
      </c>
      <c r="J12" s="10"/>
    </row>
    <row r="13" spans="1:10" ht="12">
      <c r="A13" s="17" t="s">
        <v>30</v>
      </c>
      <c r="B13" s="18">
        <v>0.3263888888888889</v>
      </c>
      <c r="C13" s="14">
        <v>5</v>
      </c>
      <c r="D13" s="17">
        <v>10.81</v>
      </c>
      <c r="E13" s="19">
        <f t="shared" si="0"/>
        <v>0.058804398148148154</v>
      </c>
      <c r="F13" s="20">
        <f t="shared" si="1"/>
        <v>0.6270231481481481</v>
      </c>
      <c r="G13" s="20">
        <f>IF(AND($E$4&gt;0,H13&gt;1),$E$4+SUM($E$9:E13)-1,$E$4+SUM($E$9:E13))</f>
        <v>0.6858275462962963</v>
      </c>
      <c r="H13" s="21">
        <f>$E$4+SUM($E$9:E13)</f>
        <v>0.6858275462962963</v>
      </c>
      <c r="I13" s="22" t="s">
        <v>38</v>
      </c>
      <c r="J13" s="10"/>
    </row>
    <row r="14" spans="1:10" ht="12">
      <c r="A14" s="17" t="s">
        <v>9</v>
      </c>
      <c r="B14" s="18">
        <v>0.34375</v>
      </c>
      <c r="C14" s="14">
        <v>6</v>
      </c>
      <c r="D14" s="17">
        <v>7.9</v>
      </c>
      <c r="E14" s="19">
        <f t="shared" si="0"/>
        <v>0.04526041666666667</v>
      </c>
      <c r="F14" s="20">
        <f t="shared" si="1"/>
        <v>0.6858275462962963</v>
      </c>
      <c r="G14" s="20">
        <f>IF(AND($E$4&gt;0,H14&gt;1),$E$4+SUM($E$9:E14)-1,$E$4+SUM($E$9:E14))</f>
        <v>0.731087962962963</v>
      </c>
      <c r="H14" s="21">
        <f>$E$4+SUM($E$9:E14)</f>
        <v>0.731087962962963</v>
      </c>
      <c r="I14" s="22" t="s">
        <v>39</v>
      </c>
      <c r="J14" s="10"/>
    </row>
    <row r="15" spans="1:10" ht="12">
      <c r="A15" s="17" t="s">
        <v>10</v>
      </c>
      <c r="B15" s="18">
        <v>0.3506944444444444</v>
      </c>
      <c r="C15" s="14">
        <v>7</v>
      </c>
      <c r="D15" s="17">
        <v>9.24</v>
      </c>
      <c r="E15" s="19">
        <f t="shared" si="0"/>
        <v>0.05400694444444444</v>
      </c>
      <c r="F15" s="20">
        <f t="shared" si="1"/>
        <v>0.731087962962963</v>
      </c>
      <c r="G15" s="20">
        <f>IF(AND($E$4&gt;0,H15&gt;1),$E$4+SUM($E$9:E15)-1,$E$4+SUM($E$9:E15))</f>
        <v>0.7850949074074074</v>
      </c>
      <c r="H15" s="21">
        <f>$E$4+SUM($E$9:E15)</f>
        <v>0.7850949074074074</v>
      </c>
      <c r="I15" s="22" t="s">
        <v>40</v>
      </c>
      <c r="J15" s="10"/>
    </row>
    <row r="16" spans="1:10" ht="12">
      <c r="A16" s="17" t="s">
        <v>28</v>
      </c>
      <c r="B16" s="18">
        <v>0.2708333333333333</v>
      </c>
      <c r="C16" s="14">
        <v>8</v>
      </c>
      <c r="D16" s="17">
        <v>7.52</v>
      </c>
      <c r="E16" s="19">
        <f t="shared" si="0"/>
        <v>0.033944444444444444</v>
      </c>
      <c r="F16" s="20">
        <f t="shared" si="1"/>
        <v>0.7850949074074074</v>
      </c>
      <c r="G16" s="20">
        <f>IF(AND($E$4&gt;0,H16&gt;1),$E$4+SUM($E$9:E16)-1,$E$4+SUM($E$9:E16))</f>
        <v>0.8190393518518518</v>
      </c>
      <c r="H16" s="21">
        <f>$E$4+SUM($E$9:E16)</f>
        <v>0.8190393518518518</v>
      </c>
      <c r="I16" s="22" t="s">
        <v>41</v>
      </c>
      <c r="J16" s="10"/>
    </row>
    <row r="17" spans="1:10" ht="12">
      <c r="A17" s="37" t="s">
        <v>32</v>
      </c>
      <c r="B17" s="18">
        <v>0.2923611111111111</v>
      </c>
      <c r="C17" s="38">
        <v>9</v>
      </c>
      <c r="D17" s="17">
        <v>16.6</v>
      </c>
      <c r="E17" s="19">
        <f t="shared" si="0"/>
        <v>0.08088657407407408</v>
      </c>
      <c r="F17" s="20">
        <f t="shared" si="1"/>
        <v>0.8190393518518518</v>
      </c>
      <c r="G17" s="20">
        <f>IF(AND($E$4&gt;0,H17&gt;1),$E$4+SUM($E$9:E17)-1,$E$4+SUM($E$9:E17))</f>
        <v>0.899925925925926</v>
      </c>
      <c r="H17" s="21">
        <f>$E$4+SUM($E$9:E17)</f>
        <v>0.899925925925926</v>
      </c>
      <c r="I17" s="22" t="s">
        <v>42</v>
      </c>
      <c r="J17" s="10"/>
    </row>
    <row r="18" spans="1:10" ht="12">
      <c r="A18" s="37" t="s">
        <v>33</v>
      </c>
      <c r="B18" s="18">
        <v>0.2673611111111111</v>
      </c>
      <c r="C18" s="14">
        <v>10</v>
      </c>
      <c r="D18" s="36">
        <v>18.13</v>
      </c>
      <c r="E18" s="19">
        <f t="shared" si="0"/>
        <v>0.08078761574074074</v>
      </c>
      <c r="F18" s="20">
        <f t="shared" si="1"/>
        <v>0.899925925925926</v>
      </c>
      <c r="G18" s="20">
        <f>IF(AND($E$4&gt;0,H18&gt;1),$E$4+SUM($E$9:E18)-1,$E$4+SUM($E$9:E18))</f>
        <v>0.9807135416666668</v>
      </c>
      <c r="H18" s="21">
        <f>$E$4+SUM($E$9:E18)</f>
        <v>0.9807135416666668</v>
      </c>
      <c r="I18" s="22" t="s">
        <v>43</v>
      </c>
      <c r="J18" s="10"/>
    </row>
    <row r="19" spans="1:10" ht="12">
      <c r="A19" s="17" t="s">
        <v>31</v>
      </c>
      <c r="B19" s="18">
        <v>0.2881944444444445</v>
      </c>
      <c r="C19" s="14">
        <v>11</v>
      </c>
      <c r="D19" s="36">
        <v>12.45</v>
      </c>
      <c r="E19" s="19">
        <f t="shared" si="0"/>
        <v>0.05980034722222223</v>
      </c>
      <c r="F19" s="20">
        <f t="shared" si="1"/>
        <v>0.9807135416666668</v>
      </c>
      <c r="G19" s="20">
        <f>IF(AND($E$4&gt;0,H19&gt;1),$E$4+SUM($E$9:E19)-1,$E$4+SUM($E$9:E19))</f>
        <v>0.04051388888888896</v>
      </c>
      <c r="H19" s="21">
        <f>$E$4+SUM($E$9:E19)</f>
        <v>1.040513888888889</v>
      </c>
      <c r="I19" s="22" t="s">
        <v>44</v>
      </c>
      <c r="J19" s="10"/>
    </row>
    <row r="20" spans="1:10" ht="12">
      <c r="A20" s="17" t="s">
        <v>11</v>
      </c>
      <c r="B20" s="18">
        <v>0.2638888888888889</v>
      </c>
      <c r="C20" s="14">
        <v>12</v>
      </c>
      <c r="D20" s="17">
        <v>19.67</v>
      </c>
      <c r="E20" s="19">
        <f t="shared" si="0"/>
        <v>0.08651157407407409</v>
      </c>
      <c r="F20" s="20">
        <f t="shared" si="1"/>
        <v>0.04051388888888896</v>
      </c>
      <c r="G20" s="20">
        <f>IF(AND($E$4&gt;0,H20&gt;1),$E$4+SUM($E$9:E20)-1,$E$4+SUM($E$9:E20))</f>
        <v>0.12702546296296302</v>
      </c>
      <c r="H20" s="21">
        <f>$E$4+SUM($E$9:E20)</f>
        <v>1.127025462962963</v>
      </c>
      <c r="I20" s="22" t="s">
        <v>45</v>
      </c>
      <c r="J20" s="10"/>
    </row>
    <row r="21" spans="1:10" ht="12">
      <c r="A21" s="17" t="s">
        <v>12</v>
      </c>
      <c r="B21" s="18">
        <v>0.3055555555555555</v>
      </c>
      <c r="C21" s="14">
        <v>13</v>
      </c>
      <c r="D21" s="17">
        <v>13.25</v>
      </c>
      <c r="E21" s="19">
        <f t="shared" si="0"/>
        <v>0.06747685185185184</v>
      </c>
      <c r="F21" s="20">
        <f t="shared" si="1"/>
        <v>0.12702546296296302</v>
      </c>
      <c r="G21" s="20">
        <f>IF(AND($E$4&gt;0,H21&gt;1),$E$4+SUM($E$9:E21)-1,$E$4+SUM($E$9:E21))</f>
        <v>0.19450231481481484</v>
      </c>
      <c r="H21" s="21">
        <f>$E$4+SUM($E$9:E21)</f>
        <v>1.1945023148148148</v>
      </c>
      <c r="I21" s="22" t="s">
        <v>46</v>
      </c>
      <c r="J21" s="10"/>
    </row>
    <row r="22" spans="1:10" ht="12">
      <c r="A22" s="17" t="s">
        <v>26</v>
      </c>
      <c r="B22" s="18">
        <v>0.3333333333333333</v>
      </c>
      <c r="C22" s="14">
        <v>14</v>
      </c>
      <c r="D22" s="17">
        <v>7.27</v>
      </c>
      <c r="E22" s="19">
        <f t="shared" si="0"/>
        <v>0.040388888888888884</v>
      </c>
      <c r="F22" s="20">
        <f t="shared" si="1"/>
        <v>0.19450231481481484</v>
      </c>
      <c r="G22" s="20">
        <f>IF(AND($E$4&gt;0,H22&gt;1),$E$4+SUM($E$9:E22)-1,$E$4+SUM($E$9:E22))</f>
        <v>0.23489120370370387</v>
      </c>
      <c r="H22" s="21">
        <f>$E$4+SUM($E$9:E22)</f>
        <v>1.2348912037037039</v>
      </c>
      <c r="I22" s="22" t="s">
        <v>47</v>
      </c>
      <c r="J22" s="10"/>
    </row>
    <row r="23" spans="1:10" ht="12">
      <c r="A23" s="17" t="s">
        <v>27</v>
      </c>
      <c r="B23" s="18">
        <v>0.2777777777777778</v>
      </c>
      <c r="C23" s="14">
        <v>15</v>
      </c>
      <c r="D23" s="17">
        <v>10.59</v>
      </c>
      <c r="E23" s="19">
        <f t="shared" si="0"/>
        <v>0.04902777777777778</v>
      </c>
      <c r="F23" s="20">
        <f t="shared" si="1"/>
        <v>0.23489120370370387</v>
      </c>
      <c r="G23" s="20">
        <f>IF(AND($E$4&gt;0,H23&gt;1),$E$4+SUM($E$9:E23)-1,$E$4+SUM($E$9:E23))</f>
        <v>0.28391898148148154</v>
      </c>
      <c r="H23" s="21">
        <f>$E$4+SUM($E$9:E23)</f>
        <v>1.2839189814814815</v>
      </c>
      <c r="I23" s="22" t="s">
        <v>48</v>
      </c>
      <c r="J23" s="10"/>
    </row>
    <row r="24" spans="1:10" ht="12">
      <c r="A24" s="17" t="s">
        <v>16</v>
      </c>
      <c r="B24" s="18">
        <v>0.3055555555555555</v>
      </c>
      <c r="C24" s="14">
        <v>16</v>
      </c>
      <c r="D24" s="17">
        <v>5.49</v>
      </c>
      <c r="E24" s="19">
        <f t="shared" si="0"/>
        <v>0.02795833333333333</v>
      </c>
      <c r="F24" s="20">
        <f t="shared" si="1"/>
        <v>0.28391898148148154</v>
      </c>
      <c r="G24" s="20">
        <f>IF(AND($E$4&gt;0,H24&gt;1),$E$4+SUM($E$9:E24)-1,$E$4+SUM($E$9:E24))</f>
        <v>0.31187731481481484</v>
      </c>
      <c r="H24" s="21">
        <f>$E$4+SUM($E$9:E24)</f>
        <v>1.3118773148148148</v>
      </c>
      <c r="I24" s="22" t="s">
        <v>49</v>
      </c>
      <c r="J24" s="10"/>
    </row>
    <row r="25" spans="1:10" ht="12">
      <c r="A25" s="17" t="s">
        <v>17</v>
      </c>
      <c r="B25" s="18">
        <v>0.2847222222222222</v>
      </c>
      <c r="C25" s="14">
        <v>17</v>
      </c>
      <c r="D25" s="17">
        <v>11.73</v>
      </c>
      <c r="E25" s="19">
        <f t="shared" si="0"/>
        <v>0.055663194444444446</v>
      </c>
      <c r="F25" s="20">
        <f t="shared" si="1"/>
        <v>0.31187731481481484</v>
      </c>
      <c r="G25" s="23">
        <f>IF(AND($E$4&gt;0,H25&gt;1),$E$4+SUM($E$9:E25)-1,$E$4+SUM($E$9:E25))</f>
        <v>0.3675405092592594</v>
      </c>
      <c r="H25" s="21">
        <f>$E$4+SUM($E$9:E25)</f>
        <v>1.3675405092592594</v>
      </c>
      <c r="I25" s="22" t="s">
        <v>50</v>
      </c>
      <c r="J25" s="10"/>
    </row>
    <row r="26" spans="1:10" ht="12">
      <c r="A26" s="24"/>
      <c r="B26" s="12"/>
      <c r="C26" s="4"/>
      <c r="D26" s="24"/>
      <c r="E26" s="4"/>
      <c r="F26" s="4"/>
      <c r="G26" s="12"/>
      <c r="H26" s="12"/>
      <c r="I26" s="22"/>
      <c r="J26" s="10"/>
    </row>
    <row r="27" spans="1:10" s="3" customFormat="1" ht="12">
      <c r="A27" s="25" t="s">
        <v>2</v>
      </c>
      <c r="B27" s="26">
        <f>AVERAGE(B9:B25)</f>
        <v>0.2972222222222222</v>
      </c>
      <c r="C27" s="27"/>
      <c r="D27" s="28">
        <f>AVERAGE(D9:D25)</f>
        <v>11.658823529411766</v>
      </c>
      <c r="E27" s="29">
        <f>AVERAGE(E9:E25)</f>
        <v>0.05715924564270153</v>
      </c>
      <c r="F27" s="29"/>
      <c r="G27" s="30"/>
      <c r="H27" s="30"/>
      <c r="I27" s="5"/>
      <c r="J27" s="5"/>
    </row>
    <row r="28" spans="1:10" s="3" customFormat="1" ht="12">
      <c r="A28" s="31" t="s">
        <v>4</v>
      </c>
      <c r="B28" s="30"/>
      <c r="C28" s="27"/>
      <c r="D28" s="32">
        <f>SUM(D9:D25)</f>
        <v>198.20000000000002</v>
      </c>
      <c r="E28" s="23">
        <f>SUM(E9:E25)</f>
        <v>0.971707175925926</v>
      </c>
      <c r="F28" s="33"/>
      <c r="G28" s="30"/>
      <c r="H28" s="30"/>
      <c r="I28" s="5"/>
      <c r="J28" s="5"/>
    </row>
    <row r="29" ht="12">
      <c r="B29" s="1"/>
    </row>
  </sheetData>
  <sheetProtection/>
  <mergeCells count="6">
    <mergeCell ref="A1:J1"/>
    <mergeCell ref="A2:J2"/>
    <mergeCell ref="A3:J3"/>
    <mergeCell ref="B4:D4"/>
    <mergeCell ref="F4:I4"/>
    <mergeCell ref="F7:G7"/>
  </mergeCells>
  <printOptions/>
  <pageMargins left="0.75" right="0.75" top="1" bottom="1" header="0.5" footer="0.5"/>
  <pageSetup fitToHeight="1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Barontronics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Baron</dc:creator>
  <cp:keywords/>
  <dc:description/>
  <cp:lastModifiedBy>Tom Salway</cp:lastModifiedBy>
  <cp:lastPrinted>2019-08-17T16:31:18Z</cp:lastPrinted>
  <dcterms:created xsi:type="dcterms:W3CDTF">2004-06-13T08:46:03Z</dcterms:created>
  <dcterms:modified xsi:type="dcterms:W3CDTF">2019-10-02T14:37:21Z</dcterms:modified>
  <cp:category/>
  <cp:version/>
  <cp:contentType/>
  <cp:contentStatus/>
</cp:coreProperties>
</file>